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F46" i="15"/>
  <c r="D8" i="22"/>
  <c r="G15" i="15"/>
  <c r="H15" i="15"/>
  <c r="I15" i="15"/>
  <c r="I46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L45" i="15"/>
  <c r="L46" i="15"/>
  <c r="D10" i="22"/>
  <c r="J46" i="15"/>
  <c r="D3" i="22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<sst xmlns="http://schemas.openxmlformats.org/spreadsheetml/2006/main" count="280" uniqueCount="212">
  <si>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</si>
  <si>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</si>
  <si>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</si>
  <si>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</si>
  <si>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</si>
  <si>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</si>
  <si>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</si>
  <si>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</si>
  <si>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</si>
  <si>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</si>
  <si>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</si>
  <si>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</si>
  <si>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</si>
  <si>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</si>
  <si>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</si>
  <si>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</si>
  <si>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</si>
  <si>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</si>
  <si>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</si>
  <si>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</si>
  <si>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</si>
  <si>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</si>
  <si>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</si>
  <si>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</si>
  <si>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</si>
  <si>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</si>
  <si>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</si>
  <si>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</si>
  <si>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</si>
  <si>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</si>
  <si>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</si>
  <si>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</si>
  <si>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</si>
  <si>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</si>
  <si>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</si>
  <si>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</si>
  <si>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</si>
  <si>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</si>
  <si>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</si>
  <si>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</si>
  <si>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</si>
  <si>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</si>
  <si>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</si>
  <si>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</si>
  <si>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</si>
  <si>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</si>
  <si>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</si>
  <si>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</si>
  <si>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</si>
  <si>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</si>
  <si>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</si>
  <si>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</si>
  <si>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</si>
  <si>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</si>
  <si>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</si>
  <si>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</si>
  <si>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</si>
  <si>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</si>
  <si>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</si>
  <si>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</si>
  <si>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</si>
  <si>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</si>
  <si>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</si>
  <si>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</si>
  <si>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</si>
  <si>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</si>
  <si>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</si>
  <si>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</si>
  <si>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</si>
  <si>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</si>
  <si>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</si>
  <si>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</si>
  <si>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</si>
  <si>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</si>
  <si>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</si>
  <si>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</si>
  <si>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</si>
  <si>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</si>
  <si>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</si>
  <si>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</si>
  <si>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</si>
  <si>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</si>
  <si>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</si>
  <si>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</si>
  <si>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</si>
  <si>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</si>
  <si>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</si>
  <si>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</si>
  <si>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</si>
  <si>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</si>
  <si>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</si>
  <si>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</si>
  <si>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</si>
  <si>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</si>
  <si>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</si>
  <si>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</si>
  <si>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</si>
  <si>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</si>
  <si>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</si>
  <si>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</si>
  <si>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</si>
  <si>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</si>
  <si>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</si>
  <si>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</si>
  <si>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</si>
  <si>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</si>
  <si>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</si>
  <si>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</si>
  <si>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</si>
  <si>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</si>
  <si>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</si>
  <si>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</si>
  <si>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</si>
  <si>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</si>
  <si>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</si>
  <si>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</si>
  <si>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</si>
  <si>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</si>
  <si>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</si>
  <si>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</si>
  <si>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</si>
  <si>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</si>
  <si>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</si>
  <si>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</si>
  <si>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</si>
  <si>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</si>
  <si>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</si>
  <si>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</si>
  <si>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</si>
  <si>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</si>
  <si>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</si>
  <si>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</si>
  <si>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</si>
  <si>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</si>
  <si>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</si>
  <si>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</si>
  <si>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</si>
  <si>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</si>
  <si>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</si>
  <si>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</si>
  <si>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</si>
  <si>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</si>
  <si>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</si>
  <si>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</si>
  <si>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</si>
  <si>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</si>
  <si>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</si>
  <si>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</si>
  <si>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</si>
  <si>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</si>
  <si>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</si>
  <si>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</si>
  <si>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</si>
  <si>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</si>
  <si>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</si>
  <si>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</si>
  <si>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</si>
  <si>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</si>
  <si>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</si>
  <si>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</si>
  <si>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</si>
  <si>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</si>
  <si>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</si>
  <si>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</si>
  <si>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</si>
  <si>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</si>
  <si>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</si>
  <si>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</si>
  <si>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</si>
  <si>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</si>
  <si>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</si>
  <si>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</si>
  <si>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</si>
  <si>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</si>
  <si>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</si>
  <si>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</si>
  <si>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</si>
  <si>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</si>
  <si>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</si>
  <si>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</si>
  <si>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</si>
  <si>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</si>
  <si>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</si>
  <si>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</si>
  <si>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</si>
  <si>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</si>
  <si>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</si>
  <si>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</si>
  <si>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</si>
  <si>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</si>
  <si>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</si>
  <si>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</si>
  <si>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</si>
  <si>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</si>
  <si>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</si>
  <si>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</si>
  <si>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</si>
  <si>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</si>
  <si>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</si>
  <si>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</si>
  <si>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</si>
  <si>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</si>
  <si>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Горохівський районний суд Волинської області</t>
  </si>
  <si>
    <t>45700.м. Горохів.вул. Шевченка 29</t>
  </si>
  <si>
    <t>Доручення судів України / іноземних судів</t>
  </si>
  <si>
    <t xml:space="preserve">Розглянуто справ судом присяжних </t>
  </si>
  <si>
    <t>Г.М. Адамчук</t>
  </si>
  <si>
    <t>Н.О. Макієнко</t>
  </si>
  <si>
    <t>(03379) 212 21</t>
  </si>
  <si>
    <t>(03379) 214 54</t>
  </si>
  <si>
    <t>inbox@gr.vl.court.gov.ua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</si>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</sst>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1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50" applyNumberFormat="1" applyFont="1" applyFill="1" applyBorder="1" applyAlignment="1" applyProtection="1">
      <alignment horizontal="left" vertical="center" wrapText="1"/>
    </xf>
    <xf numFmtId="0" fontId="6" fillId="0" borderId="22" xfId="5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50" applyNumberFormat="1" applyFont="1" applyFill="1" applyBorder="1" applyAlignment="1" applyProtection="1">
      <alignment horizontal="left" vertical="center" wrapText="1"/>
    </xf>
    <xf numFmtId="0" fontId="47" fillId="0" borderId="22" xfId="50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50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Звичайни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 2" xfId="48"/>
    <cellStyle name="Финансовый [0] 3" xfId="49"/>
    <cellStyle name="Фінансовий [0]" xfId="50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&amp;C&amp;L6D4D51BE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167</v>
      </c>
      <c r="F6" s="90">
        <v>110</v>
      </c>
      <c r="G6" s="90"/>
      <c r="H6" s="90">
        <v>84</v>
      </c>
      <c r="I6" s="90" t="s">
        <v>172</v>
      </c>
      <c r="J6" s="90">
        <v>83</v>
      </c>
      <c r="K6" s="91">
        <v>13</v>
      </c>
      <c r="L6" s="101">
        <f t="shared" ref="L6:L11" si="0">E6-F6</f>
        <v>57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/>
      <c r="F7" s="90"/>
      <c r="G7" s="90"/>
      <c r="H7" s="90"/>
      <c r="I7" s="90"/>
      <c r="J7" s="90"/>
      <c r="K7" s="91"/>
      <c r="L7" s="101">
        <f t="shared" si="0"/>
        <v>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61</v>
      </c>
      <c r="F9" s="90">
        <v>52</v>
      </c>
      <c r="G9" s="90"/>
      <c r="H9" s="90">
        <v>50</v>
      </c>
      <c r="I9" s="90">
        <v>35</v>
      </c>
      <c r="J9" s="90">
        <v>11</v>
      </c>
      <c r="K9" s="91"/>
      <c r="L9" s="101">
        <f t="shared" si="0"/>
        <v>9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1</v>
      </c>
      <c r="F10" s="90"/>
      <c r="G10" s="90"/>
      <c r="H10" s="90"/>
      <c r="I10" s="90"/>
      <c r="J10" s="90">
        <v>1</v>
      </c>
      <c r="K10" s="91"/>
      <c r="L10" s="101">
        <f t="shared" si="0"/>
        <v>1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229</v>
      </c>
      <c r="F15" s="104">
        <f t="shared" si="2"/>
        <v>162</v>
      </c>
      <c r="G15" s="104">
        <f t="shared" si="2"/>
        <v>0</v>
      </c>
      <c r="H15" s="104">
        <f t="shared" si="2"/>
        <v>134</v>
      </c>
      <c r="I15" s="104">
        <f t="shared" si="2"/>
        <v>35</v>
      </c>
      <c r="J15" s="104">
        <f t="shared" si="2"/>
        <v>95</v>
      </c>
      <c r="K15" s="104">
        <f t="shared" si="2"/>
        <v>13</v>
      </c>
      <c r="L15" s="101">
        <f t="shared" si="1"/>
        <v>67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37</v>
      </c>
      <c r="F16" s="92">
        <v>36</v>
      </c>
      <c r="G16" s="92"/>
      <c r="H16" s="92">
        <v>35</v>
      </c>
      <c r="I16" s="92">
        <v>31</v>
      </c>
      <c r="J16" s="92">
        <v>2</v>
      </c>
      <c r="K16" s="91"/>
      <c r="L16" s="101">
        <f t="shared" si="1"/>
        <v>1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41</v>
      </c>
      <c r="F17" s="92">
        <v>31</v>
      </c>
      <c r="G17" s="92"/>
      <c r="H17" s="92">
        <v>21</v>
      </c>
      <c r="I17" s="92">
        <v>15</v>
      </c>
      <c r="J17" s="92">
        <v>20</v>
      </c>
      <c r="K17" s="91"/>
      <c r="L17" s="101">
        <f t="shared" si="1"/>
        <v>10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4</v>
      </c>
      <c r="F19" s="91">
        <v>4</v>
      </c>
      <c r="G19" s="91"/>
      <c r="H19" s="91">
        <v>3</v>
      </c>
      <c r="I19" s="91">
        <v>3</v>
      </c>
      <c r="J19" s="91">
        <v>1</v>
      </c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51</v>
      </c>
      <c r="F24" s="91">
        <v>40</v>
      </c>
      <c r="G24" s="91"/>
      <c r="H24" s="91">
        <v>28</v>
      </c>
      <c r="I24" s="91">
        <v>18</v>
      </c>
      <c r="J24" s="91">
        <v>23</v>
      </c>
      <c r="K24" s="91"/>
      <c r="L24" s="101">
        <f t="shared" si="3"/>
        <v>11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26</v>
      </c>
      <c r="F25" s="91">
        <v>25</v>
      </c>
      <c r="G25" s="91"/>
      <c r="H25" s="91">
        <v>24</v>
      </c>
      <c r="I25" s="91">
        <v>24</v>
      </c>
      <c r="J25" s="91">
        <v>2</v>
      </c>
      <c r="K25" s="91"/>
      <c r="L25" s="101">
        <f t="shared" si="3"/>
        <v>1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2</v>
      </c>
      <c r="F26" s="91">
        <v>2</v>
      </c>
      <c r="G26" s="91"/>
      <c r="H26" s="91">
        <v>2</v>
      </c>
      <c r="I26" s="91">
        <v>1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784</v>
      </c>
      <c r="F27" s="91">
        <v>747</v>
      </c>
      <c r="G27" s="91"/>
      <c r="H27" s="91">
        <v>758</v>
      </c>
      <c r="I27" s="91">
        <v>722</v>
      </c>
      <c r="J27" s="91">
        <v>26</v>
      </c>
      <c r="K27" s="91"/>
      <c r="L27" s="101">
        <f t="shared" si="3"/>
        <v>37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933</v>
      </c>
      <c r="F28" s="91">
        <v>725</v>
      </c>
      <c r="G28" s="91">
        <v>3</v>
      </c>
      <c r="H28" s="91">
        <v>652</v>
      </c>
      <c r="I28" s="91">
        <v>553</v>
      </c>
      <c r="J28" s="91">
        <v>281</v>
      </c>
      <c r="K28" s="91">
        <v>23</v>
      </c>
      <c r="L28" s="101">
        <f t="shared" si="3"/>
        <v>208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123</v>
      </c>
      <c r="F29" s="91">
        <v>121</v>
      </c>
      <c r="G29" s="91"/>
      <c r="H29" s="91">
        <v>120</v>
      </c>
      <c r="I29" s="91">
        <v>115</v>
      </c>
      <c r="J29" s="91">
        <v>3</v>
      </c>
      <c r="K29" s="91"/>
      <c r="L29" s="101">
        <f t="shared" si="3"/>
        <v>2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133</v>
      </c>
      <c r="F30" s="91">
        <v>115</v>
      </c>
      <c r="G30" s="91"/>
      <c r="H30" s="91">
        <v>107</v>
      </c>
      <c r="I30" s="91">
        <v>105</v>
      </c>
      <c r="J30" s="91">
        <v>26</v>
      </c>
      <c r="K30" s="91"/>
      <c r="L30" s="101">
        <f t="shared" si="3"/>
        <v>18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10</v>
      </c>
      <c r="F31" s="91">
        <v>9</v>
      </c>
      <c r="G31" s="91"/>
      <c r="H31" s="91">
        <v>9</v>
      </c>
      <c r="I31" s="91">
        <v>3</v>
      </c>
      <c r="J31" s="91">
        <v>1</v>
      </c>
      <c r="K31" s="91"/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4</v>
      </c>
      <c r="F32" s="91">
        <v>3</v>
      </c>
      <c r="G32" s="91"/>
      <c r="H32" s="91">
        <v>2</v>
      </c>
      <c r="I32" s="91"/>
      <c r="J32" s="91">
        <v>2</v>
      </c>
      <c r="K32" s="91"/>
      <c r="L32" s="101">
        <f t="shared" si="3"/>
        <v>1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7</v>
      </c>
      <c r="F35" s="91">
        <v>5</v>
      </c>
      <c r="G35" s="91"/>
      <c r="H35" s="91">
        <v>5</v>
      </c>
      <c r="I35" s="91">
        <v>2</v>
      </c>
      <c r="J35" s="91">
        <v>2</v>
      </c>
      <c r="K35" s="91"/>
      <c r="L35" s="101">
        <f t="shared" ref="L35:L43" si="4">E35-F35</f>
        <v>2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117</v>
      </c>
      <c r="F36" s="91">
        <v>116</v>
      </c>
      <c r="G36" s="91"/>
      <c r="H36" s="91">
        <v>104</v>
      </c>
      <c r="I36" s="91">
        <v>76</v>
      </c>
      <c r="J36" s="91">
        <v>13</v>
      </c>
      <c r="K36" s="91">
        <v>1</v>
      </c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1302</v>
      </c>
      <c r="F40" s="91">
        <v>1063</v>
      </c>
      <c r="G40" s="91">
        <v>3</v>
      </c>
      <c r="H40" s="91">
        <v>946</v>
      </c>
      <c r="I40" s="91">
        <v>764</v>
      </c>
      <c r="J40" s="91">
        <v>356</v>
      </c>
      <c r="K40" s="91">
        <v>24</v>
      </c>
      <c r="L40" s="101">
        <f t="shared" si="4"/>
        <v>239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475</v>
      </c>
      <c r="F41" s="91">
        <v>437</v>
      </c>
      <c r="G41" s="91"/>
      <c r="H41" s="91">
        <v>452</v>
      </c>
      <c r="I41" s="91" t="s">
        <v>172</v>
      </c>
      <c r="J41" s="91">
        <v>23</v>
      </c>
      <c r="K41" s="91">
        <v>1</v>
      </c>
      <c r="L41" s="101">
        <f t="shared" si="4"/>
        <v>38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9</v>
      </c>
      <c r="F42" s="91">
        <v>7</v>
      </c>
      <c r="G42" s="91"/>
      <c r="H42" s="91">
        <v>9</v>
      </c>
      <c r="I42" s="91" t="s">
        <v>172</v>
      </c>
      <c r="J42" s="91"/>
      <c r="K42" s="91"/>
      <c r="L42" s="101">
        <f t="shared" si="4"/>
        <v>2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31</v>
      </c>
      <c r="F43" s="91">
        <v>31</v>
      </c>
      <c r="G43" s="91"/>
      <c r="H43" s="91">
        <v>25</v>
      </c>
      <c r="I43" s="91">
        <v>9</v>
      </c>
      <c r="J43" s="91">
        <v>6</v>
      </c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506</v>
      </c>
      <c r="F45" s="91">
        <f t="shared" ref="F45:K45" si="5">F41+F43+F44</f>
        <v>468</v>
      </c>
      <c r="G45" s="91">
        <f t="shared" si="5"/>
        <v>0</v>
      </c>
      <c r="H45" s="91">
        <f t="shared" si="5"/>
        <v>477</v>
      </c>
      <c r="I45" s="91">
        <f>I43+I44</f>
        <v>9</v>
      </c>
      <c r="J45" s="91">
        <f t="shared" si="5"/>
        <v>29</v>
      </c>
      <c r="K45" s="91">
        <f t="shared" si="5"/>
        <v>1</v>
      </c>
      <c r="L45" s="101">
        <f>E45-F45</f>
        <v>38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2088</v>
      </c>
      <c r="F46" s="91">
        <f t="shared" ref="F46:K46" si="6">F15+F24+F40+F45</f>
        <v>1733</v>
      </c>
      <c r="G46" s="91">
        <f t="shared" si="6"/>
        <v>3</v>
      </c>
      <c r="H46" s="91">
        <f t="shared" si="6"/>
        <v>1585</v>
      </c>
      <c r="I46" s="91">
        <f t="shared" si="6"/>
        <v>826</v>
      </c>
      <c r="J46" s="91">
        <f t="shared" si="6"/>
        <v>503</v>
      </c>
      <c r="K46" s="91">
        <f t="shared" si="6"/>
        <v>38</v>
      </c>
      <c r="L46" s="101">
        <f>E46-F46</f>
        <v>355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Горохівський районний суд Волинської області, 
Початок періоду: 01.01.2019, Кінець періоду: 31.12.2019&amp;L6D4D51BE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3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80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6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12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27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9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4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64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1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32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103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7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4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10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5</v>
      </c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>
        <v>5</v>
      </c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10</v>
      </c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163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12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12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31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16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6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Горохівський районний суд Волинської області, 
Початок періоду: 01.01.2019, Кінець періоду: 31.12.2019&amp;L6D4D51BE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84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45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19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37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1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113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7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/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1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6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51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6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210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1020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282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5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7472310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3106610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6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60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17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53</v>
      </c>
      <c r="F55" s="96">
        <v>71</v>
      </c>
      <c r="G55" s="96">
        <v>10</v>
      </c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12</v>
      </c>
      <c r="F56" s="96">
        <v>14</v>
      </c>
      <c r="G56" s="96">
        <v>2</v>
      </c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534</v>
      </c>
      <c r="F57" s="96">
        <v>381</v>
      </c>
      <c r="G57" s="96">
        <v>24</v>
      </c>
      <c r="H57" s="96">
        <v>7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469</v>
      </c>
      <c r="F58" s="96">
        <v>5</v>
      </c>
      <c r="G58" s="96">
        <v>2</v>
      </c>
      <c r="H58" s="96">
        <v>1</v>
      </c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823</v>
      </c>
      <c r="G62" s="118">
        <v>3718770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403</v>
      </c>
      <c r="G63" s="119">
        <v>3198725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420</v>
      </c>
      <c r="G64" s="119">
        <v>520045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225</v>
      </c>
      <c r="G65" s="120">
        <v>112948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Горохівський районний суд Волинської області, 
Початок періоду: 01.01.2019, Кінець періоду: 31.12.2019&amp;L6D4D51BE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7.5546719681908545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13.684210526315789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6.7415730337078648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3.4482758620689653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91.459896133871894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1585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2088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94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157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145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112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40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209</v>
      </c>
      <c r="D24" s="246"/>
    </row>
    <row r="25" spans="1:4" x14ac:dyDescent="0.2">
      <c r="A25" s="68" t="s">
        <v>104</v>
      </c>
      <c r="B25" s="89"/>
      <c r="C25" s="246" t="s">
        <v>210</v>
      </c>
      <c r="D25" s="246"/>
    </row>
    <row r="26" spans="1:4" ht="15.75" customHeight="1" x14ac:dyDescent="0.2"/>
    <row r="27" spans="1:4" ht="12.75" customHeight="1" x14ac:dyDescent="0.2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Горохівський районний суд Волинської області, 
Початок періоду: 01.01.2019, Кінець періоду: 31.12.2019&amp;L6D4D51BE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2018-03-28T07:45:37Z</cp:lastPrinted>
  <dcterms:created xsi:type="dcterms:W3CDTF">2004-04-20T14:33:35Z</dcterms:created>
  <dcterms:modified xsi:type="dcterms:W3CDTF">2020-02-03T10:23:02Z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6D4D51BE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